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nesio\Documents\"/>
    </mc:Choice>
  </mc:AlternateContent>
  <bookViews>
    <workbookView xWindow="0" yWindow="0" windowWidth="20490" windowHeight="7755" activeTab="2"/>
  </bookViews>
  <sheets>
    <sheet name="Title Page" sheetId="4" r:id="rId1"/>
    <sheet name="Profiles" sheetId="8" r:id="rId2"/>
    <sheet name="Ratios" sheetId="1" r:id="rId3"/>
    <sheet name="Summary " sheetId="5" r:id="rId4"/>
    <sheet name="Bibliography" sheetId="7" r:id="rId5"/>
  </sheets>
  <calcPr calcId="152511"/>
</workbook>
</file>

<file path=xl/calcChain.xml><?xml version="1.0" encoding="utf-8"?>
<calcChain xmlns="http://schemas.openxmlformats.org/spreadsheetml/2006/main">
  <c r="H59" i="1" l="1"/>
  <c r="F59" i="1"/>
  <c r="E59" i="1"/>
  <c r="C59" i="1"/>
  <c r="C56" i="1"/>
  <c r="F55" i="1"/>
  <c r="C55" i="1"/>
  <c r="C48" i="1"/>
  <c r="C44" i="1"/>
  <c r="C41" i="1"/>
  <c r="C37" i="1"/>
  <c r="C30" i="1"/>
  <c r="C22" i="1"/>
  <c r="F56" i="1"/>
  <c r="F48" i="1"/>
  <c r="F41" i="1"/>
  <c r="F37" i="1"/>
  <c r="F30" i="1"/>
  <c r="F22" i="1"/>
  <c r="F13" i="1"/>
  <c r="E55" i="1" l="1"/>
  <c r="E48" i="1"/>
  <c r="E13" i="1"/>
  <c r="H63" i="1"/>
  <c r="E63" i="1"/>
  <c r="H55" i="1"/>
  <c r="H52" i="1"/>
  <c r="E52" i="1"/>
  <c r="H48" i="1"/>
  <c r="H44" i="1"/>
  <c r="E44" i="1"/>
  <c r="H40" i="1"/>
  <c r="E40" i="1"/>
  <c r="H36" i="1"/>
  <c r="E36" i="1"/>
  <c r="H29" i="1"/>
  <c r="F33" i="1" s="1"/>
  <c r="H32" i="1" s="1"/>
  <c r="E29" i="1"/>
  <c r="C33" i="1" s="1"/>
  <c r="E32" i="1" s="1"/>
  <c r="H13" i="1"/>
  <c r="H9" i="1"/>
  <c r="H21" i="1"/>
  <c r="F26" i="1" s="1"/>
  <c r="H25" i="1" s="1"/>
  <c r="H17" i="1"/>
  <c r="E17" i="1"/>
  <c r="E21" i="1"/>
  <c r="C26" i="1" s="1"/>
  <c r="E25" i="1" s="1"/>
  <c r="E9" i="1"/>
</calcChain>
</file>

<file path=xl/sharedStrings.xml><?xml version="1.0" encoding="utf-8"?>
<sst xmlns="http://schemas.openxmlformats.org/spreadsheetml/2006/main" count="108" uniqueCount="75">
  <si>
    <t>As given in the income statement</t>
  </si>
  <si>
    <t>Current assets</t>
  </si>
  <si>
    <t>Current liabilities</t>
  </si>
  <si>
    <t>=</t>
  </si>
  <si>
    <t>Average Inventory</t>
  </si>
  <si>
    <t>365 days</t>
  </si>
  <si>
    <t>Inventory turnover</t>
  </si>
  <si>
    <t>days</t>
  </si>
  <si>
    <t>Receivable Turnover Ratio</t>
  </si>
  <si>
    <t>Net credit sales</t>
  </si>
  <si>
    <t>Net Income</t>
  </si>
  <si>
    <t>Average Total Assets</t>
  </si>
  <si>
    <t>Net Sales</t>
  </si>
  <si>
    <t>Total Liabilities</t>
  </si>
  <si>
    <t>Total Assets</t>
  </si>
  <si>
    <t>Interest Expense</t>
  </si>
  <si>
    <t>Net Income + Int Expense + Tax Expense</t>
  </si>
  <si>
    <t>Free cash flow</t>
  </si>
  <si>
    <t>Average common stockholders' equity</t>
  </si>
  <si>
    <t>times</t>
  </si>
  <si>
    <t>Complete your Title page on this tab.</t>
  </si>
  <si>
    <t xml:space="preserve">Please include your name, the course, the date, </t>
  </si>
  <si>
    <t xml:space="preserve">Gross profit </t>
  </si>
  <si>
    <t>Cost of Goods Sold</t>
  </si>
  <si>
    <t>Use this Excel spreadsheet to compute ratios;  show your computations for all ratios on this tab and also include your commentary.</t>
  </si>
  <si>
    <t xml:space="preserve">Go to Doc Sharing for the detailed Course Project instructions and grading rubric.   </t>
  </si>
  <si>
    <t>your instructor's name, and the title for the project.</t>
  </si>
  <si>
    <t>Hershey's</t>
  </si>
  <si>
    <t>Interpretation and comparison between the two companies' ratios (reading the Appendix of Chapter 13 will help you prepare the commentary).</t>
  </si>
  <si>
    <t>You all get the chance to play the role of financial analyst below. The summary should be a comparison of each company's performance for each major category of ratios (liquidity, solvency, and profitability) listed below. Focus on major differences as you compare each company's performance. A nice way to conclude is to state which company you feel is the better investment and why.</t>
  </si>
  <si>
    <t>The Appendices of your textbook and any information you use to profile the companies should be cited as a reference below.</t>
  </si>
  <si>
    <t>Complete one paragraph profiling each company's business including information, such as a brief history, where they are located, number of employees, the products they sell, etc. Please reference any websites you used for the Profiles on the Bibliography tab.</t>
  </si>
  <si>
    <t>The comparison of the ratios is an important part of the project. A good approach is to briefly explain what the ratio tells us. Indicate whether a higher or lower ratio is better. Then compare the two companies on this basis. Remember—each ratio below requires a comparison.</t>
  </si>
  <si>
    <t>EPS as of 12/31/2012</t>
  </si>
  <si>
    <t>Hershey Company was founded by Milton S. Hershey in 1893 and is headquartered in Hershey, Pennsylvania. According to Yahoo Finance, Hershey had 12,100 full-time employees. Hershey is famous for the Hershey Bar, Hershey's Kisses, Hershey's Bliss, Reese's, Twizzlers, Almond Joy, Kit Kat, and Ice Breakers. Hershey had net product sales of $6.6 billion for 2012.</t>
  </si>
  <si>
    <t>Tootsie Roll Industries began in a small candy store in New York in 1896. Tootsie Roll is now headquartered in Chicago with operations throughout North America and with distribution channels in over 75 countries. According to Yahoo Finance, Tootsie Roll has 2,200 full-time employees. Tootsie Roll sells the following branded candy: Tootsie Roll, Tootsie Roll Pop, Charms Blow Pop, Mason Dots, Andes, Sugar Daddy, Charleston Chew, Double Bubble, Razzles, Caramel Apple Pop, and Junior Mints. Tootsie Roll had 2012 net product sales of $549.9 million.</t>
  </si>
  <si>
    <t>Big Charts for Hershey (2013). Retrieved October 29, 2013 from http://bigcharts.marketwatch.com/historical/default.asp?symb=HSY&amp;closeDate=12%2F31%2F2012&amp;x=0&amp;y=0</t>
  </si>
  <si>
    <t>Big Charts for Tootsie Roll (2013). Retrieved October 29, 2013 from http://bigcharts.marketwatch.com/historical/default.asp?symb=TR&amp;closeDate=12%2F31%2F12&amp;x=12&amp;y=19</t>
  </si>
  <si>
    <t>Average Net Accounts Receivable</t>
  </si>
  <si>
    <t>Days' sales outstanding (DSO)</t>
  </si>
  <si>
    <t>Net cash provided by operating activities minus cash payments earmarked for investments in plant assets</t>
  </si>
  <si>
    <t>Tootsie Roll</t>
  </si>
  <si>
    <t>Rate of return on sales times Asset Turnover</t>
  </si>
  <si>
    <t>Rate of Return (Net Profit Margin) on Sales</t>
  </si>
  <si>
    <t>Rate of Return on Total Assets (ROA)</t>
  </si>
  <si>
    <t>Rate of Return on Common Stockholders' Equity (ROE)</t>
  </si>
  <si>
    <t>Net income - Preferred dividends</t>
  </si>
  <si>
    <t>Debt Ratio</t>
  </si>
  <si>
    <t>Current Ratio</t>
  </si>
  <si>
    <t>Gross Profit Margin</t>
  </si>
  <si>
    <t>Inventory Turnover</t>
  </si>
  <si>
    <t>Days' inventory outstanding (DIO)</t>
  </si>
  <si>
    <t>Accounts Receivable Turnover</t>
  </si>
  <si>
    <t xml:space="preserve">Asset turnover </t>
  </si>
  <si>
    <t>Times-Interest-Earned Ratio</t>
  </si>
  <si>
    <t>Dividend Yield</t>
  </si>
  <si>
    <t>Earnings per Share of Common Stock (basic - common)</t>
  </si>
  <si>
    <t>Price/Earnings Ratio (Multiple)</t>
  </si>
  <si>
    <t>(please see the instructions for the dates to use for this ratio)</t>
  </si>
  <si>
    <t>Tootsie Roll Industries 2012 Annual Report (2013). Retrieved October 29, 2013 from http://www.tootsie.com/financial/fin_247.pdf</t>
  </si>
  <si>
    <t xml:space="preserve">Measuring Ability to Pay Current Liabilities:  Tootsie Roll has the advantage for the current ratio. Tootsie Roll has $3.25 in current assets for every dollar in current liabilities while Hershey has only $1.44 in current assets for every dollar in current liabilities. </t>
  </si>
  <si>
    <t xml:space="preserve">Measuring Turnover:  Hershey has the advantage for the inventory turnover and accounts receivable turnover ratios. Hershey turns over their inventory 5.9 times to Tootsie Roll's 5.5 times and Hershey turns over their accounts receivable 15.4 times to Tootsie Roll's 13.1 times. </t>
  </si>
  <si>
    <t>Measuring Leverage- Overall Ability to Pay Debts: Tootsie Roll has significantly less debt than Hershey as evidenced by Tootsie Roll's 23% debt to asset ratio as compared to Hershey's 84% debt to asset ratio. Tootsie Roll can cover their interest expense 504 times with income before interest and taxes while Hershey can only cover their interest expense 11 times with their income before interest and taxes. Tootsie Roll has the advantage for each of these ratios.</t>
  </si>
  <si>
    <t xml:space="preserve">Measuring Profitability: Hershey has the advantage for each of the profitability ratios. Hershey has a significant edge in return on common stockholders' equity with a 68.5% return on common stockholders' equity as compared to Tootsie Roll's 8.0% return on common stockholders' equity. Hershey also has a higher gross profit rate (43.0% to 33.3%) and higher profit margin ratio (9.9% to 9.5%). </t>
  </si>
  <si>
    <t>Market price per share of common stock (Yahoo Finance 11/1/2013)</t>
  </si>
  <si>
    <t>Dividend per share of common stock (Yahoo Finance 11/1/2013)</t>
  </si>
  <si>
    <t>TR Profile (2013). Retrieved October 31, 2013 from http://finance.yahoo.com/q/pr?s=TR+Profile</t>
  </si>
  <si>
    <t>TR Stock Price (2013). Retrieved November 1, 2013 from http://finance.yahoo.com/q?s=TR&amp;ql=1</t>
  </si>
  <si>
    <t>HSY Stock Price (2013). Retrieved November 1, 2013 from http://finance.yahoo.com/q?s=hsy&amp;ql=1</t>
  </si>
  <si>
    <t>Analyzing Stock as an Investment: Hershey returns a 2% dividend yield to their investors while Tootsie Roll's yield is 1%. Hershey has positive free cash flow of $836.1 million while Tootsie Roll has positive free cash flow of $93 million. Free cash flow can be used to undertake acquisitions, pay additional dividends, pay down debt, or buy back stock.</t>
  </si>
  <si>
    <t>Conclusion: Tootsie Roll is the safer investment when you examine their ability to pay current liabilities and overall liabilities; however, Hershey has the edge for all of the profitability ratios. For the conservative investor, Tootsie Roll looks like the way to go because of their strong current and times-interest-earned ratios. For the growth-oriented investor, Hershey is the way to go because of their stronger profitability ratios and large amount of free cash flow.</t>
  </si>
  <si>
    <t>HSY Profile (2013). Retrieved October 31, 2013 from http://finance.yahoo.com/q/pr?s=HSY+Profile</t>
  </si>
  <si>
    <t>Hershey's 2012 Annual Report (2013). Retrieved October 29, 2013 from http://www.thehersheycompany.com/assets/pdfs/hersheycompany/TheHersheyCompany_10K_20130222.pdf</t>
  </si>
  <si>
    <t>Harrison, W.T., Horngrenm C.T. &amp; Thomas, C.W. (2013). Financial Accounting, 9th ed. Upper Saddle River, NJ: Pearson Education, Inc.</t>
  </si>
  <si>
    <t>The financial statements used to calculate these ratios are available at each company's web site.</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</si>
</sst>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5" formatCode="&quot;$&quot;#,##0_);\(&quot;$&quot;#,##0\)"/>
    <numFmt numFmtId="7" formatCode="&quot;$&quot;#,##0.00_);\(&quot;$&quot;#,##0.00\)"/>
    <numFmt numFmtId="8" formatCode="&quot;$&quot;#,##0.00_);[Red]\(&quot;$&quot;#,##0.00\)"/>
    <numFmt numFmtId="42" formatCode="_(&quot;$&quot;* #,##0_);_(&quot;$&quot;* \(#,##0\);_(&quot;$&quot;* &quot;-&quot;_);_(@_)"/>
    <numFmt numFmtId="44" formatCode="_(&quot;$&quot;* #,##0.00_);_(&quot;$&quot;* \(#,##0.00\);_(&quot;$&quot;* &quot;-&quot;??_);_(@_)"/>
    <numFmt numFmtId="164" formatCode="&quot;$&quot;#,##0"/>
    <numFmt numFmtId="165" formatCode="&quot;$&quot;#,##0.00"/>
    <numFmt numFmtId="166" formatCode="0.0%"/>
    <numFmt numFmtId="167" formatCode="#,##0.0"/>
    <numFmt numFmtId="168" formatCode="0.0"/>
    <numFmt numFmtId="169" formatCode="#,##0.0_);[Red]\(#,##0.0\)"/>
  </numFmts>
  <fonts count="10" x14ac:knownFonts="1">
    <font>
      <sz val="10"/>
      <name val="Arial"/>
    </font>
    <font>
      <sz val="10"/>
      <name val="Arial"/>
      <family val="2"/>
    </font>
    <font>
      <b/>
      <sz val="10"/>
      <name val="Arial"/>
      <family val="2"/>
    </font>
    <font>
      <b/>
      <sz val="12"/>
      <name val="Arial"/>
      <family val="2"/>
    </font>
    <font>
      <sz val="12"/>
      <name val="Arial"/>
      <family val="2"/>
    </font>
    <font>
      <sz val="8"/>
      <name val="Arial"/>
      <family val="2"/>
    </font>
    <font>
      <sz val="10"/>
      <name val="Arial"/>
      <family val="2"/>
    </font>
    <font>
      <sz val="12"/>
      <color theme="1"/>
      <name val="Arial"/>
      <family val="2"/>
    </font>
    <font>
      <b/>
      <sz val="12"/>
      <color theme="1"/>
      <name val="Arial"/>
      <family val="2"/>
    </font>
    <font>
      <sz val="11"/>
      <color rgb="FF1F497D"/>
      <name val="Calibri"/>
      <family val="2"/>
    </font>
  </fonts>
  <fills count="8">
    <fill>
      <patternFill patternType="none"/>
    </fill>
    <fill>
      <patternFill patternType="gray125"/>
    </fill>
    <fill>
      <patternFill patternType="solid">
        <fgColor indexed="13"/>
        <bgColor indexed="64"/>
      </patternFill>
    </fill>
    <fill>
      <patternFill patternType="solid">
        <fgColor indexed="42"/>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rgb="FFCCFFCC"/>
        <bgColor indexed="64"/>
      </patternFill>
    </fill>
  </fills>
  <borders count="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medium">
        <color indexed="64"/>
      </bottom>
      <diagonal/>
    </border>
    <border>
      <left/>
      <right/>
      <top/>
      <bottom style="medium">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01">
    <xf numFmtId="0" fontId="0" fillId="0" borderId="0" xfId="0"/>
    <xf numFmtId="0" fontId="4" fillId="0" borderId="0" xfId="0" applyFont="1"/>
    <xf numFmtId="0" fontId="3" fillId="0" borderId="1" xfId="0" applyFont="1" applyBorder="1"/>
    <xf numFmtId="0" fontId="4" fillId="0" borderId="2" xfId="0" applyFont="1" applyBorder="1" applyAlignment="1">
      <alignment horizontal="center"/>
    </xf>
    <xf numFmtId="0" fontId="4" fillId="0" borderId="1" xfId="0" applyFont="1" applyBorder="1" applyAlignment="1">
      <alignment horizontal="center"/>
    </xf>
    <xf numFmtId="164" fontId="4" fillId="2" borderId="1" xfId="0" applyNumberFormat="1" applyFont="1" applyFill="1" applyBorder="1" applyAlignment="1">
      <alignment horizontal="center"/>
    </xf>
    <xf numFmtId="0" fontId="4" fillId="2" borderId="1" xfId="0" applyFont="1" applyFill="1" applyBorder="1" applyAlignment="1">
      <alignment horizontal="center"/>
    </xf>
    <xf numFmtId="164" fontId="3" fillId="2" borderId="1" xfId="0" applyNumberFormat="1" applyFont="1" applyFill="1" applyBorder="1" applyAlignment="1">
      <alignment horizontal="center"/>
    </xf>
    <xf numFmtId="0" fontId="2" fillId="2" borderId="1" xfId="0" applyFont="1" applyFill="1" applyBorder="1" applyAlignment="1">
      <alignment horizontal="center"/>
    </xf>
    <xf numFmtId="8" fontId="4" fillId="2" borderId="1" xfId="0" applyNumberFormat="1" applyFont="1" applyFill="1" applyBorder="1" applyAlignment="1">
      <alignment horizontal="center"/>
    </xf>
    <xf numFmtId="164" fontId="4" fillId="2" borderId="2" xfId="0" applyNumberFormat="1" applyFont="1" applyFill="1" applyBorder="1" applyAlignment="1">
      <alignment horizontal="center"/>
    </xf>
    <xf numFmtId="164" fontId="4" fillId="2" borderId="3" xfId="0" applyNumberFormat="1" applyFont="1" applyFill="1" applyBorder="1" applyAlignment="1">
      <alignment horizontal="center"/>
    </xf>
    <xf numFmtId="166" fontId="4" fillId="2" borderId="1" xfId="0" applyNumberFormat="1" applyFont="1" applyFill="1" applyBorder="1" applyAlignment="1">
      <alignment horizontal="center"/>
    </xf>
    <xf numFmtId="167" fontId="4" fillId="2" borderId="1" xfId="0" applyNumberFormat="1" applyFont="1" applyFill="1" applyBorder="1" applyAlignment="1">
      <alignment horizontal="center"/>
    </xf>
    <xf numFmtId="3" fontId="4" fillId="2" borderId="2" xfId="0" applyNumberFormat="1" applyFont="1" applyFill="1" applyBorder="1" applyAlignment="1">
      <alignment horizontal="center"/>
    </xf>
    <xf numFmtId="1" fontId="4" fillId="2" borderId="1" xfId="0" applyNumberFormat="1" applyFont="1" applyFill="1" applyBorder="1" applyAlignment="1">
      <alignment horizontal="center"/>
    </xf>
    <xf numFmtId="164" fontId="4" fillId="3" borderId="1" xfId="0" applyNumberFormat="1" applyFont="1" applyFill="1" applyBorder="1" applyAlignment="1">
      <alignment horizontal="center"/>
    </xf>
    <xf numFmtId="0" fontId="4" fillId="3" borderId="1" xfId="0" applyFont="1" applyFill="1" applyBorder="1"/>
    <xf numFmtId="0" fontId="4" fillId="3" borderId="1" xfId="0" applyFont="1" applyFill="1" applyBorder="1" applyAlignment="1">
      <alignment horizontal="center"/>
    </xf>
    <xf numFmtId="0" fontId="3" fillId="3" borderId="1" xfId="0" applyFont="1" applyFill="1" applyBorder="1" applyAlignment="1">
      <alignment horizontal="center"/>
    </xf>
    <xf numFmtId="164" fontId="3" fillId="3" borderId="1" xfId="0" applyNumberFormat="1" applyFont="1" applyFill="1" applyBorder="1" applyAlignment="1">
      <alignment horizontal="center"/>
    </xf>
    <xf numFmtId="8" fontId="4" fillId="3" borderId="1" xfId="0" applyNumberFormat="1" applyFont="1" applyFill="1" applyBorder="1" applyAlignment="1">
      <alignment horizontal="center"/>
    </xf>
    <xf numFmtId="164" fontId="4" fillId="3" borderId="2" xfId="0" applyNumberFormat="1" applyFont="1" applyFill="1" applyBorder="1" applyAlignment="1">
      <alignment horizontal="center"/>
    </xf>
    <xf numFmtId="166" fontId="4" fillId="3" borderId="1" xfId="0" applyNumberFormat="1" applyFont="1" applyFill="1" applyBorder="1" applyAlignment="1">
      <alignment horizontal="center"/>
    </xf>
    <xf numFmtId="167" fontId="4" fillId="3" borderId="1" xfId="0" applyNumberFormat="1" applyFont="1" applyFill="1" applyBorder="1" applyAlignment="1">
      <alignment horizontal="center"/>
    </xf>
    <xf numFmtId="3" fontId="4" fillId="3" borderId="2" xfId="0" applyNumberFormat="1" applyFont="1" applyFill="1" applyBorder="1" applyAlignment="1">
      <alignment horizontal="center"/>
    </xf>
    <xf numFmtId="164" fontId="4" fillId="3" borderId="1" xfId="0" applyNumberFormat="1" applyFont="1" applyFill="1" applyBorder="1"/>
    <xf numFmtId="1" fontId="4" fillId="3" borderId="1" xfId="0" applyNumberFormat="1" applyFont="1" applyFill="1" applyBorder="1" applyAlignment="1">
      <alignment horizontal="center"/>
    </xf>
    <xf numFmtId="4" fontId="4" fillId="2" borderId="1" xfId="0" applyNumberFormat="1" applyFont="1" applyFill="1" applyBorder="1" applyAlignment="1">
      <alignment horizontal="center"/>
    </xf>
    <xf numFmtId="4" fontId="4" fillId="3" borderId="1" xfId="0" applyNumberFormat="1" applyFont="1" applyFill="1" applyBorder="1" applyAlignment="1">
      <alignment horizontal="center"/>
    </xf>
    <xf numFmtId="0" fontId="4" fillId="3" borderId="1" xfId="0" quotePrefix="1" applyFont="1" applyFill="1" applyBorder="1"/>
    <xf numFmtId="3" fontId="4" fillId="3" borderId="1" xfId="0" applyNumberFormat="1" applyFont="1" applyFill="1" applyBorder="1" applyAlignment="1">
      <alignment horizontal="center"/>
    </xf>
    <xf numFmtId="2" fontId="4" fillId="3" borderId="1" xfId="0" applyNumberFormat="1" applyFont="1" applyFill="1" applyBorder="1" applyAlignment="1">
      <alignment horizontal="center"/>
    </xf>
    <xf numFmtId="168" fontId="4" fillId="3" borderId="1" xfId="0" applyNumberFormat="1" applyFont="1" applyFill="1" applyBorder="1" applyAlignment="1">
      <alignment horizontal="center"/>
    </xf>
    <xf numFmtId="0" fontId="7" fillId="4" borderId="1" xfId="0" applyFont="1" applyFill="1" applyBorder="1"/>
    <xf numFmtId="0" fontId="8" fillId="4" borderId="1" xfId="0" applyFont="1" applyFill="1" applyBorder="1" applyAlignment="1">
      <alignment horizontal="center"/>
    </xf>
    <xf numFmtId="164" fontId="7" fillId="4" borderId="1" xfId="0" applyNumberFormat="1" applyFont="1" applyFill="1" applyBorder="1"/>
    <xf numFmtId="0" fontId="4" fillId="0" borderId="0" xfId="0" applyFont="1" applyAlignment="1">
      <alignment vertical="top"/>
    </xf>
    <xf numFmtId="0" fontId="2" fillId="5" borderId="0" xfId="0" applyFont="1" applyFill="1"/>
    <xf numFmtId="0" fontId="4" fillId="5" borderId="1" xfId="0" applyFont="1" applyFill="1" applyBorder="1" applyAlignment="1">
      <alignment horizontal="center"/>
    </xf>
    <xf numFmtId="164" fontId="4" fillId="5" borderId="1" xfId="0" applyNumberFormat="1" applyFont="1" applyFill="1" applyBorder="1" applyAlignment="1">
      <alignment horizontal="center"/>
    </xf>
    <xf numFmtId="0" fontId="7" fillId="5" borderId="1" xfId="0" applyFont="1" applyFill="1" applyBorder="1"/>
    <xf numFmtId="0" fontId="4" fillId="5" borderId="1" xfId="0" applyFont="1" applyFill="1" applyBorder="1"/>
    <xf numFmtId="164" fontId="4" fillId="6" borderId="1" xfId="0" applyNumberFormat="1" applyFont="1" applyFill="1" applyBorder="1" applyAlignment="1">
      <alignment horizontal="center"/>
    </xf>
    <xf numFmtId="0" fontId="7" fillId="6" borderId="1" xfId="0" applyFont="1" applyFill="1" applyBorder="1"/>
    <xf numFmtId="0" fontId="4" fillId="6" borderId="1" xfId="0" applyFont="1" applyFill="1" applyBorder="1" applyAlignment="1">
      <alignment horizontal="center"/>
    </xf>
    <xf numFmtId="0" fontId="4" fillId="6" borderId="1" xfId="0" applyFont="1" applyFill="1" applyBorder="1"/>
    <xf numFmtId="0" fontId="4" fillId="0" borderId="0" xfId="0" applyFont="1" applyAlignment="1">
      <alignment vertical="top" wrapText="1"/>
    </xf>
    <xf numFmtId="0" fontId="3" fillId="5" borderId="6" xfId="0" applyFont="1" applyFill="1" applyBorder="1" applyAlignment="1">
      <alignment horizontal="center" vertical="top" wrapText="1"/>
    </xf>
    <xf numFmtId="0" fontId="3" fillId="0" borderId="1" xfId="0" applyFont="1" applyBorder="1" applyAlignment="1">
      <alignment vertical="top"/>
    </xf>
    <xf numFmtId="0" fontId="3" fillId="6" borderId="1" xfId="0" applyFont="1" applyFill="1" applyBorder="1"/>
    <xf numFmtId="0" fontId="4" fillId="6" borderId="0" xfId="0" applyFont="1" applyFill="1" applyAlignment="1">
      <alignment vertical="top"/>
    </xf>
    <xf numFmtId="0" fontId="4" fillId="6" borderId="0" xfId="0" applyFont="1" applyFill="1"/>
    <xf numFmtId="0" fontId="0" fillId="0" borderId="0" xfId="0" applyAlignment="1">
      <alignment vertical="top"/>
    </xf>
    <xf numFmtId="0" fontId="3" fillId="5" borderId="0" xfId="0" applyFont="1" applyFill="1" applyAlignment="1">
      <alignment vertical="top" wrapText="1"/>
    </xf>
    <xf numFmtId="0" fontId="0" fillId="0" borderId="0" xfId="0" applyAlignment="1">
      <alignment wrapText="1"/>
    </xf>
    <xf numFmtId="0" fontId="2" fillId="0" borderId="0" xfId="0" applyFont="1" applyAlignment="1">
      <alignment vertical="top" wrapText="1"/>
    </xf>
    <xf numFmtId="0" fontId="2" fillId="5" borderId="0" xfId="0" applyFont="1" applyFill="1" applyAlignment="1">
      <alignment vertical="top" wrapText="1"/>
    </xf>
    <xf numFmtId="0" fontId="2" fillId="6" borderId="0" xfId="0" applyFont="1" applyFill="1"/>
    <xf numFmtId="0" fontId="2" fillId="6" borderId="0" xfId="0" applyFont="1" applyFill="1" applyAlignment="1">
      <alignment vertical="top"/>
    </xf>
    <xf numFmtId="0" fontId="0" fillId="0" borderId="0" xfId="0" applyAlignment="1">
      <alignment horizontal="left" vertical="top" wrapText="1"/>
    </xf>
    <xf numFmtId="0" fontId="0" fillId="0" borderId="0" xfId="0" applyAlignment="1">
      <alignment vertical="top" wrapText="1"/>
    </xf>
    <xf numFmtId="44" fontId="4" fillId="3" borderId="1" xfId="1" applyFont="1" applyFill="1" applyBorder="1" applyAlignment="1">
      <alignment horizontal="center"/>
    </xf>
    <xf numFmtId="44" fontId="4" fillId="3" borderId="2" xfId="1" applyFont="1" applyFill="1" applyBorder="1" applyAlignment="1">
      <alignment horizontal="center"/>
    </xf>
    <xf numFmtId="0" fontId="4" fillId="3" borderId="1" xfId="0" applyFont="1" applyFill="1" applyBorder="1" applyAlignment="1"/>
    <xf numFmtId="164" fontId="4" fillId="3" borderId="1" xfId="0" applyNumberFormat="1" applyFont="1" applyFill="1" applyBorder="1" applyAlignment="1"/>
    <xf numFmtId="8" fontId="4" fillId="7" borderId="1" xfId="0" applyNumberFormat="1" applyFont="1" applyFill="1" applyBorder="1" applyAlignment="1">
      <alignment horizontal="center"/>
    </xf>
    <xf numFmtId="0" fontId="4" fillId="7" borderId="1" xfId="0" applyFont="1" applyFill="1" applyBorder="1" applyAlignment="1">
      <alignment horizontal="center"/>
    </xf>
    <xf numFmtId="168" fontId="4" fillId="2" borderId="1" xfId="0" applyNumberFormat="1" applyFont="1" applyFill="1" applyBorder="1" applyAlignment="1">
      <alignment horizontal="center"/>
    </xf>
    <xf numFmtId="164" fontId="4" fillId="2" borderId="1" xfId="0" quotePrefix="1" applyNumberFormat="1" applyFont="1" applyFill="1" applyBorder="1"/>
    <xf numFmtId="164" fontId="4" fillId="2" borderId="1" xfId="0" applyNumberFormat="1" applyFont="1" applyFill="1" applyBorder="1"/>
    <xf numFmtId="2" fontId="4" fillId="2" borderId="1" xfId="0" applyNumberFormat="1" applyFont="1" applyFill="1" applyBorder="1" applyAlignment="1">
      <alignment horizontal="center"/>
    </xf>
    <xf numFmtId="165" fontId="4" fillId="2" borderId="2" xfId="0" applyNumberFormat="1" applyFont="1" applyFill="1" applyBorder="1" applyAlignment="1">
      <alignment horizontal="center"/>
    </xf>
    <xf numFmtId="165" fontId="4" fillId="2" borderId="1" xfId="0" applyNumberFormat="1" applyFont="1" applyFill="1" applyBorder="1" applyAlignment="1">
      <alignment horizontal="center"/>
    </xf>
    <xf numFmtId="169" fontId="4" fillId="2" borderId="1" xfId="0" applyNumberFormat="1" applyFont="1" applyFill="1" applyBorder="1" applyAlignment="1">
      <alignment horizontal="center"/>
    </xf>
    <xf numFmtId="166" fontId="4" fillId="7" borderId="1" xfId="0" applyNumberFormat="1" applyFont="1" applyFill="1" applyBorder="1" applyAlignment="1">
      <alignment horizontal="center"/>
    </xf>
    <xf numFmtId="5" fontId="4" fillId="3" borderId="2" xfId="1" applyNumberFormat="1" applyFont="1" applyFill="1" applyBorder="1" applyAlignment="1">
      <alignment horizontal="center"/>
    </xf>
    <xf numFmtId="7" fontId="4" fillId="3" borderId="2" xfId="1" applyNumberFormat="1" applyFont="1" applyFill="1" applyBorder="1" applyAlignment="1">
      <alignment horizontal="center"/>
    </xf>
    <xf numFmtId="7" fontId="4" fillId="3" borderId="1" xfId="1" applyNumberFormat="1" applyFont="1" applyFill="1" applyBorder="1" applyAlignment="1">
      <alignment horizontal="center"/>
    </xf>
    <xf numFmtId="166" fontId="4" fillId="7" borderId="1" xfId="2" applyNumberFormat="1" applyFont="1" applyFill="1" applyBorder="1" applyAlignment="1">
      <alignment horizontal="center"/>
    </xf>
    <xf numFmtId="42" fontId="4" fillId="3" borderId="2" xfId="1" applyNumberFormat="1" applyFont="1" applyFill="1" applyBorder="1" applyAlignment="1">
      <alignment horizontal="center"/>
    </xf>
    <xf numFmtId="0" fontId="1" fillId="0" borderId="0" xfId="0" applyFont="1" applyAlignment="1">
      <alignment wrapText="1"/>
    </xf>
    <xf numFmtId="167" fontId="4" fillId="2" borderId="3" xfId="0" applyNumberFormat="1" applyFont="1" applyFill="1" applyBorder="1" applyAlignment="1">
      <alignment horizontal="center"/>
    </xf>
    <xf numFmtId="14" fontId="4" fillId="0" borderId="2" xfId="0" applyNumberFormat="1" applyFont="1" applyBorder="1" applyAlignment="1">
      <alignment horizontal="center"/>
    </xf>
    <xf numFmtId="44" fontId="3" fillId="3" borderId="1" xfId="0" applyNumberFormat="1" applyFont="1" applyFill="1" applyBorder="1" applyAlignment="1">
      <alignment horizontal="center"/>
    </xf>
    <xf numFmtId="44" fontId="4" fillId="3" borderId="2" xfId="0" applyNumberFormat="1" applyFont="1" applyFill="1" applyBorder="1" applyAlignment="1">
      <alignment horizontal="center"/>
    </xf>
    <xf numFmtId="44" fontId="4" fillId="2" borderId="2" xfId="0" applyNumberFormat="1" applyFont="1" applyFill="1" applyBorder="1" applyAlignment="1">
      <alignment horizontal="center"/>
    </xf>
    <xf numFmtId="0" fontId="3" fillId="0" borderId="4" xfId="0" applyFont="1" applyFill="1" applyBorder="1"/>
    <xf numFmtId="0" fontId="3" fillId="0" borderId="1" xfId="0" applyFont="1" applyFill="1" applyBorder="1"/>
    <xf numFmtId="0" fontId="4" fillId="0" borderId="0" xfId="0" quotePrefix="1" applyFont="1"/>
    <xf numFmtId="165" fontId="4" fillId="3" borderId="1" xfId="0" applyNumberFormat="1" applyFont="1" applyFill="1" applyBorder="1" applyAlignment="1">
      <alignment horizontal="center"/>
    </xf>
    <xf numFmtId="165" fontId="4" fillId="3" borderId="2" xfId="0" applyNumberFormat="1" applyFont="1" applyFill="1" applyBorder="1" applyAlignment="1">
      <alignment horizontal="center"/>
    </xf>
    <xf numFmtId="0" fontId="2" fillId="5" borderId="0" xfId="0" applyFont="1" applyFill="1" applyAlignment="1">
      <alignment vertical="top" wrapText="1"/>
    </xf>
    <xf numFmtId="0" fontId="9" fillId="0" borderId="4" xfId="0" applyFont="1" applyBorder="1" applyAlignment="1">
      <alignment horizontal="left" vertical="center" wrapText="1"/>
    </xf>
    <xf numFmtId="0" fontId="4" fillId="0" borderId="0" xfId="0" applyFont="1" applyAlignment="1">
      <alignment wrapText="1"/>
    </xf>
    <xf numFmtId="164" fontId="4" fillId="2" borderId="5" xfId="0" applyNumberFormat="1" applyFont="1" applyFill="1" applyBorder="1" applyAlignment="1">
      <alignment horizontal="center"/>
    </xf>
    <xf numFmtId="0" fontId="6" fillId="2" borderId="5" xfId="0" applyFont="1" applyFill="1" applyBorder="1" applyAlignment="1">
      <alignment horizontal="center"/>
    </xf>
    <xf numFmtId="0" fontId="4" fillId="3" borderId="5" xfId="0" applyFont="1" applyFill="1" applyBorder="1" applyAlignment="1">
      <alignment horizontal="center"/>
    </xf>
    <xf numFmtId="0" fontId="4" fillId="0" borderId="1" xfId="0" applyFont="1" applyBorder="1" applyAlignment="1">
      <alignment horizontal="left" wrapText="1"/>
    </xf>
    <xf numFmtId="164" fontId="4" fillId="2" borderId="1" xfId="0" applyNumberFormat="1" applyFont="1" applyFill="1" applyBorder="1" applyAlignment="1">
      <alignment horizontal="center" vertical="center"/>
    </xf>
    <xf numFmtId="0" fontId="0" fillId="0" borderId="1" xfId="0" applyBorder="1" applyAlignment="1">
      <alignment horizontal="center" vertical="center"/>
    </xf>
  </cellXfs>
  <cellStyles count="3">
    <cellStyle name="Currency" xfId="1" builtinId="4"/>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6"/>
  <sheetViews>
    <sheetView workbookViewId="0">
      <selection activeCell="C16" sqref="C16"/>
    </sheetView>
  </sheetViews>
  <sheetFormatPr defaultRowHeight="12.75" x14ac:dyDescent="0.2"/>
  <cols>
    <col min="5" max="5" width="4.28515625" customWidth="1"/>
    <col min="6" max="6" width="8.85546875" hidden="1" customWidth="1"/>
    <col min="7" max="7" width="48.85546875" style="55" customWidth="1"/>
  </cols>
  <sheetData>
    <row r="1" spans="2:8" ht="51" customHeight="1" x14ac:dyDescent="0.2">
      <c r="B1" s="58"/>
      <c r="C1" s="58"/>
      <c r="D1" s="58"/>
      <c r="E1" s="58"/>
      <c r="F1" s="38"/>
      <c r="G1" s="57" t="s">
        <v>25</v>
      </c>
      <c r="H1" s="58"/>
    </row>
    <row r="3" spans="2:8" x14ac:dyDescent="0.2">
      <c r="G3" s="57" t="s">
        <v>20</v>
      </c>
    </row>
    <row r="4" spans="2:8" x14ac:dyDescent="0.2">
      <c r="G4" s="57"/>
    </row>
    <row r="5" spans="2:8" x14ac:dyDescent="0.2">
      <c r="G5" s="57" t="s">
        <v>21</v>
      </c>
    </row>
    <row r="6" spans="2:8" x14ac:dyDescent="0.2">
      <c r="G6" s="57" t="s">
        <v>26</v>
      </c>
    </row>
  </sheetData>
  <pageMargins left="0.7" right="0.7" top="0.75" bottom="0.75" header="0.3" footer="0.3"/>
  <pageSetup orientation="portrait" horizontalDpi="4294967293"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workbookViewId="0">
      <selection activeCell="C7" sqref="C7"/>
    </sheetView>
  </sheetViews>
  <sheetFormatPr defaultRowHeight="12.75" x14ac:dyDescent="0.2"/>
  <cols>
    <col min="5" max="5" width="67.7109375" style="61" customWidth="1"/>
  </cols>
  <sheetData>
    <row r="1" spans="1:8" ht="54.75" customHeight="1" x14ac:dyDescent="0.2">
      <c r="A1" s="59"/>
      <c r="B1" s="58"/>
      <c r="C1" s="58"/>
      <c r="D1" s="58"/>
      <c r="E1" s="92" t="s">
        <v>31</v>
      </c>
      <c r="F1" s="58"/>
      <c r="G1" s="58"/>
      <c r="H1" s="58"/>
    </row>
    <row r="2" spans="1:8" x14ac:dyDescent="0.2">
      <c r="E2" s="92"/>
    </row>
    <row r="3" spans="1:8" x14ac:dyDescent="0.2">
      <c r="E3" s="60"/>
    </row>
    <row r="5" spans="1:8" ht="114.75" x14ac:dyDescent="0.2">
      <c r="E5" s="56" t="s">
        <v>35</v>
      </c>
    </row>
    <row r="7" spans="1:8" s="53" customFormat="1" ht="305.45" customHeight="1" x14ac:dyDescent="0.2">
      <c r="E7" s="56" t="s">
        <v>34</v>
      </c>
    </row>
  </sheetData>
  <mergeCells count="1">
    <mergeCell ref="E1:E2"/>
  </mergeCells>
  <pageMargins left="0.7" right="0.7" top="0.75" bottom="0.75" header="0.3" footer="0.3"/>
  <pageSetup orientation="portrait" horizontalDpi="4294967293" vertic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5"/>
  <sheetViews>
    <sheetView tabSelected="1" zoomScaleNormal="100" workbookViewId="0">
      <selection activeCell="B4" sqref="B4"/>
    </sheetView>
  </sheetViews>
  <sheetFormatPr defaultColWidth="22.42578125" defaultRowHeight="15.75" x14ac:dyDescent="0.25"/>
  <cols>
    <col min="1" max="1" width="66.42578125" style="2" customWidth="1"/>
    <col min="2" max="2" width="73.42578125" style="4" customWidth="1"/>
    <col min="3" max="3" width="15.7109375" style="5" customWidth="1"/>
    <col min="4" max="4" width="4.7109375" style="34" customWidth="1"/>
    <col min="5" max="5" width="15.7109375" style="6" customWidth="1"/>
    <col min="6" max="6" width="15.7109375" style="16" customWidth="1"/>
    <col min="7" max="7" width="4.7109375" style="17" customWidth="1"/>
    <col min="8" max="8" width="15.7109375" style="18" customWidth="1"/>
    <col min="9" max="9" width="79" style="37" customWidth="1"/>
    <col min="10" max="10" width="22.42578125" style="1"/>
    <col min="11" max="11" width="35" style="1" customWidth="1"/>
    <col min="12" max="16384" width="22.42578125" style="1"/>
  </cols>
  <sheetData>
    <row r="1" spans="1:10" ht="15" x14ac:dyDescent="0.2">
      <c r="A1" s="38" t="s">
        <v>24</v>
      </c>
      <c r="B1" s="39"/>
      <c r="C1" s="40"/>
      <c r="D1" s="41"/>
      <c r="E1" s="39"/>
      <c r="F1" s="40"/>
      <c r="G1" s="42"/>
      <c r="H1" s="39"/>
    </row>
    <row r="2" spans="1:10" s="52" customFormat="1" x14ac:dyDescent="0.25">
      <c r="A2" s="50" t="s">
        <v>74</v>
      </c>
      <c r="B2" s="45"/>
      <c r="C2" s="43"/>
      <c r="D2" s="44"/>
      <c r="E2" s="45"/>
      <c r="F2" s="43"/>
      <c r="G2" s="46"/>
      <c r="H2" s="45"/>
      <c r="I2" s="51"/>
    </row>
    <row r="3" spans="1:10" s="52" customFormat="1" ht="15" x14ac:dyDescent="0.2">
      <c r="B3" s="45"/>
      <c r="C3" s="43"/>
      <c r="D3" s="44"/>
      <c r="E3" s="45"/>
      <c r="F3" s="43"/>
      <c r="G3" s="46"/>
      <c r="H3" s="45"/>
      <c r="I3" s="51"/>
    </row>
    <row r="4" spans="1:10" ht="48" thickBot="1" x14ac:dyDescent="0.25">
      <c r="A4" s="49"/>
      <c r="C4" s="95" t="s">
        <v>41</v>
      </c>
      <c r="D4" s="95"/>
      <c r="E4" s="96"/>
      <c r="F4" s="97" t="s">
        <v>27</v>
      </c>
      <c r="G4" s="97"/>
      <c r="H4" s="97"/>
      <c r="I4" s="48" t="s">
        <v>28</v>
      </c>
    </row>
    <row r="5" spans="1:10" ht="65.25" customHeight="1" x14ac:dyDescent="0.25">
      <c r="C5" s="7"/>
      <c r="D5" s="35"/>
      <c r="E5" s="8"/>
      <c r="F5" s="20"/>
      <c r="G5" s="84"/>
      <c r="H5" s="19"/>
      <c r="I5" s="93" t="s">
        <v>32</v>
      </c>
      <c r="J5" s="94"/>
    </row>
    <row r="6" spans="1:10" x14ac:dyDescent="0.25">
      <c r="A6" s="2" t="s">
        <v>56</v>
      </c>
      <c r="B6" s="3" t="s">
        <v>0</v>
      </c>
      <c r="C6" s="10"/>
      <c r="E6" s="86">
        <v>0.89</v>
      </c>
      <c r="F6" s="85"/>
      <c r="H6" s="85">
        <v>3.01</v>
      </c>
      <c r="I6" s="47"/>
    </row>
    <row r="7" spans="1:10" x14ac:dyDescent="0.25">
      <c r="C7" s="11"/>
    </row>
    <row r="9" spans="1:10" x14ac:dyDescent="0.25">
      <c r="A9" s="2" t="s">
        <v>48</v>
      </c>
      <c r="B9" s="3" t="s">
        <v>1</v>
      </c>
      <c r="C9" s="10">
        <v>197241</v>
      </c>
      <c r="D9" s="34" t="s">
        <v>3</v>
      </c>
      <c r="E9" s="28">
        <f>C9/C10</f>
        <v>3.2459639595161689</v>
      </c>
      <c r="F9" s="22">
        <v>2113485</v>
      </c>
      <c r="G9" s="17" t="s">
        <v>3</v>
      </c>
      <c r="H9" s="29">
        <f>F9/F10</f>
        <v>1.4366600730060974</v>
      </c>
      <c r="I9" s="47"/>
    </row>
    <row r="10" spans="1:10" x14ac:dyDescent="0.25">
      <c r="B10" s="4" t="s">
        <v>2</v>
      </c>
      <c r="C10" s="11">
        <v>60765</v>
      </c>
      <c r="F10" s="16">
        <v>1471110</v>
      </c>
    </row>
    <row r="13" spans="1:10" x14ac:dyDescent="0.25">
      <c r="A13" s="2" t="s">
        <v>49</v>
      </c>
      <c r="B13" s="3" t="s">
        <v>22</v>
      </c>
      <c r="C13" s="10">
        <v>183321</v>
      </c>
      <c r="D13" s="34" t="s">
        <v>3</v>
      </c>
      <c r="E13" s="12">
        <f>C13/C14</f>
        <v>0.33338971029516068</v>
      </c>
      <c r="F13" s="22">
        <f>6644252-3784370</f>
        <v>2859882</v>
      </c>
      <c r="G13" s="17" t="s">
        <v>3</v>
      </c>
      <c r="H13" s="23">
        <f>F13/F14</f>
        <v>0.43042949003138353</v>
      </c>
      <c r="I13" s="47"/>
    </row>
    <row r="14" spans="1:10" x14ac:dyDescent="0.25">
      <c r="B14" s="4" t="s">
        <v>12</v>
      </c>
      <c r="C14" s="5">
        <v>549870</v>
      </c>
      <c r="F14" s="16">
        <v>6644252</v>
      </c>
    </row>
    <row r="17" spans="1:12" x14ac:dyDescent="0.25">
      <c r="A17" s="2" t="s">
        <v>43</v>
      </c>
      <c r="B17" s="3" t="s">
        <v>10</v>
      </c>
      <c r="C17" s="10">
        <v>52004</v>
      </c>
      <c r="D17" s="34" t="s">
        <v>3</v>
      </c>
      <c r="E17" s="12">
        <f>C17/C18</f>
        <v>9.4575081382872309E-2</v>
      </c>
      <c r="F17" s="22">
        <v>660931</v>
      </c>
      <c r="G17" s="17" t="s">
        <v>3</v>
      </c>
      <c r="H17" s="23">
        <f>+F17/F18</f>
        <v>9.9474101825156536E-2</v>
      </c>
      <c r="I17" s="47"/>
    </row>
    <row r="18" spans="1:12" x14ac:dyDescent="0.25">
      <c r="B18" s="4" t="s">
        <v>12</v>
      </c>
      <c r="C18" s="5">
        <v>549870</v>
      </c>
      <c r="F18" s="16">
        <v>6644252</v>
      </c>
    </row>
    <row r="21" spans="1:12" x14ac:dyDescent="0.25">
      <c r="A21" s="2" t="s">
        <v>50</v>
      </c>
      <c r="B21" s="3" t="s">
        <v>23</v>
      </c>
      <c r="C21" s="10">
        <v>365573</v>
      </c>
      <c r="E21" s="68">
        <f>C21/C22</f>
        <v>5.4504968578308226</v>
      </c>
      <c r="F21" s="22">
        <v>3784370</v>
      </c>
      <c r="H21" s="24">
        <f>+F21/F22</f>
        <v>5.9028634043432655</v>
      </c>
      <c r="I21" s="47"/>
    </row>
    <row r="22" spans="1:12" x14ac:dyDescent="0.25">
      <c r="B22" s="4" t="s">
        <v>4</v>
      </c>
      <c r="C22" s="5">
        <f>(37046+25337+42676+29084)/2</f>
        <v>67071.5</v>
      </c>
      <c r="E22" s="12" t="s">
        <v>19</v>
      </c>
      <c r="F22" s="16">
        <f>(633262+648953)/2</f>
        <v>641107.5</v>
      </c>
      <c r="H22" s="18" t="s">
        <v>19</v>
      </c>
    </row>
    <row r="25" spans="1:12" x14ac:dyDescent="0.25">
      <c r="A25" s="2" t="s">
        <v>51</v>
      </c>
      <c r="B25" s="3" t="s">
        <v>5</v>
      </c>
      <c r="C25" s="14">
        <v>365</v>
      </c>
      <c r="D25" s="36" t="s">
        <v>3</v>
      </c>
      <c r="E25" s="15">
        <f>C25/C26</f>
        <v>66.966371969483518</v>
      </c>
      <c r="F25" s="25">
        <v>365</v>
      </c>
      <c r="G25" s="26" t="s">
        <v>3</v>
      </c>
      <c r="H25" s="27">
        <f>+F25/F26</f>
        <v>61.834397138757573</v>
      </c>
      <c r="I25" s="47"/>
    </row>
    <row r="26" spans="1:12" x14ac:dyDescent="0.25">
      <c r="B26" s="4" t="s">
        <v>6</v>
      </c>
      <c r="C26" s="13">
        <f>E21</f>
        <v>5.4504968578308226</v>
      </c>
      <c r="D26" s="36"/>
      <c r="E26" s="6" t="s">
        <v>7</v>
      </c>
      <c r="F26" s="24">
        <f>+H21</f>
        <v>5.9028634043432655</v>
      </c>
      <c r="G26" s="26"/>
      <c r="H26" s="18" t="s">
        <v>7</v>
      </c>
      <c r="L26" s="89"/>
    </row>
    <row r="29" spans="1:12" x14ac:dyDescent="0.25">
      <c r="A29" s="2" t="s">
        <v>52</v>
      </c>
      <c r="B29" s="3" t="s">
        <v>9</v>
      </c>
      <c r="C29" s="10">
        <v>549870</v>
      </c>
      <c r="D29" s="69" t="s">
        <v>3</v>
      </c>
      <c r="E29" s="74">
        <f>C29/C30</f>
        <v>13.091675297310811</v>
      </c>
      <c r="F29" s="22">
        <v>6644252</v>
      </c>
      <c r="G29" s="30" t="s">
        <v>3</v>
      </c>
      <c r="H29" s="24">
        <f>F29/F30</f>
        <v>15.435918046840333</v>
      </c>
      <c r="I29" s="47"/>
    </row>
    <row r="30" spans="1:12" x14ac:dyDescent="0.25">
      <c r="B30" s="4" t="s">
        <v>38</v>
      </c>
      <c r="C30" s="5">
        <f>+(42108+41895)/2</f>
        <v>42001.5</v>
      </c>
      <c r="D30" s="70"/>
      <c r="E30" s="9"/>
      <c r="F30" s="16">
        <f>(461383+399499)/2</f>
        <v>430441</v>
      </c>
      <c r="H30" s="21"/>
      <c r="I30" s="47"/>
    </row>
    <row r="31" spans="1:12" x14ac:dyDescent="0.25">
      <c r="D31" s="70"/>
      <c r="I31" s="47"/>
    </row>
    <row r="32" spans="1:12" x14ac:dyDescent="0.25">
      <c r="A32" s="2" t="s">
        <v>39</v>
      </c>
      <c r="B32" s="3">
        <v>365</v>
      </c>
      <c r="C32" s="14">
        <v>365</v>
      </c>
      <c r="D32" s="5" t="s">
        <v>3</v>
      </c>
      <c r="E32" s="13">
        <f>C32/C33</f>
        <v>27.880312619346391</v>
      </c>
      <c r="F32" s="25">
        <v>365</v>
      </c>
      <c r="G32" s="17" t="s">
        <v>3</v>
      </c>
      <c r="H32" s="24">
        <f>F32/F33</f>
        <v>23.64614782822807</v>
      </c>
      <c r="I32" s="47"/>
    </row>
    <row r="33" spans="1:9" x14ac:dyDescent="0.25">
      <c r="B33" s="4" t="s">
        <v>8</v>
      </c>
      <c r="C33" s="82">
        <f>+E29</f>
        <v>13.091675297310811</v>
      </c>
      <c r="D33" s="5"/>
      <c r="E33" s="6" t="s">
        <v>7</v>
      </c>
      <c r="F33" s="24">
        <f>H29</f>
        <v>15.435918046840333</v>
      </c>
      <c r="H33" s="18" t="s">
        <v>7</v>
      </c>
      <c r="I33" s="47"/>
    </row>
    <row r="34" spans="1:9" x14ac:dyDescent="0.25">
      <c r="D34" s="70"/>
      <c r="I34" s="47"/>
    </row>
    <row r="35" spans="1:9" x14ac:dyDescent="0.25">
      <c r="D35" s="70"/>
      <c r="I35" s="47"/>
    </row>
    <row r="36" spans="1:9" x14ac:dyDescent="0.25">
      <c r="A36" s="2" t="s">
        <v>53</v>
      </c>
      <c r="B36" s="3" t="s">
        <v>12</v>
      </c>
      <c r="C36" s="10">
        <v>549870</v>
      </c>
      <c r="D36" s="70" t="s">
        <v>3</v>
      </c>
      <c r="E36" s="71">
        <f>C36/C37</f>
        <v>0.64516280425884653</v>
      </c>
      <c r="F36" s="22">
        <v>6644252</v>
      </c>
      <c r="G36" s="17" t="s">
        <v>3</v>
      </c>
      <c r="H36" s="32">
        <f>F36/F37</f>
        <v>1.450403970428511</v>
      </c>
      <c r="I36" s="47"/>
    </row>
    <row r="37" spans="1:9" x14ac:dyDescent="0.25">
      <c r="B37" s="4" t="s">
        <v>11</v>
      </c>
      <c r="C37" s="5">
        <f>+(846737+857856)/2</f>
        <v>852296.5</v>
      </c>
      <c r="D37" s="70"/>
      <c r="F37" s="16">
        <f>(4754839+4407094)/2</f>
        <v>4580966.5</v>
      </c>
      <c r="I37" s="47"/>
    </row>
    <row r="38" spans="1:9" x14ac:dyDescent="0.25">
      <c r="D38" s="70"/>
      <c r="I38" s="47"/>
    </row>
    <row r="39" spans="1:9" x14ac:dyDescent="0.25">
      <c r="D39" s="70"/>
      <c r="I39" s="47"/>
    </row>
    <row r="40" spans="1:9" x14ac:dyDescent="0.25">
      <c r="A40" s="2" t="s">
        <v>44</v>
      </c>
      <c r="B40" s="3" t="s">
        <v>42</v>
      </c>
      <c r="C40" s="10">
        <v>52004</v>
      </c>
      <c r="D40" s="70" t="s">
        <v>3</v>
      </c>
      <c r="E40" s="12">
        <f>C40/C41</f>
        <v>6.1016324717982531E-2</v>
      </c>
      <c r="F40" s="22">
        <v>660931</v>
      </c>
      <c r="G40" s="17" t="s">
        <v>3</v>
      </c>
      <c r="H40" s="23">
        <f>F40/F41</f>
        <v>0.14427763224201706</v>
      </c>
      <c r="I40" s="47"/>
    </row>
    <row r="41" spans="1:9" x14ac:dyDescent="0.25">
      <c r="C41" s="5">
        <f>(846737+857856)/2</f>
        <v>852296.5</v>
      </c>
      <c r="D41" s="70"/>
      <c r="F41" s="16">
        <f>(4754839+4407094)/2</f>
        <v>4580966.5</v>
      </c>
      <c r="I41" s="47"/>
    </row>
    <row r="42" spans="1:9" x14ac:dyDescent="0.25">
      <c r="D42" s="70"/>
      <c r="I42" s="47"/>
    </row>
    <row r="43" spans="1:9" x14ac:dyDescent="0.25">
      <c r="D43" s="70"/>
      <c r="I43" s="47"/>
    </row>
    <row r="44" spans="1:9" x14ac:dyDescent="0.25">
      <c r="A44" s="2" t="s">
        <v>47</v>
      </c>
      <c r="B44" s="3" t="s">
        <v>13</v>
      </c>
      <c r="C44" s="10">
        <f>60765+136157</f>
        <v>196922</v>
      </c>
      <c r="D44" s="70" t="s">
        <v>3</v>
      </c>
      <c r="E44" s="12">
        <f>C44/C45</f>
        <v>0.23256571993428893</v>
      </c>
      <c r="F44" s="22">
        <v>3706466</v>
      </c>
      <c r="G44" s="17" t="s">
        <v>3</v>
      </c>
      <c r="H44" s="23">
        <f>F44/F45</f>
        <v>0.84004959885082242</v>
      </c>
      <c r="I44" s="47"/>
    </row>
    <row r="45" spans="1:9" x14ac:dyDescent="0.25">
      <c r="B45" s="4" t="s">
        <v>14</v>
      </c>
      <c r="C45" s="5">
        <v>846737</v>
      </c>
      <c r="D45" s="70"/>
      <c r="F45" s="16">
        <v>4412199</v>
      </c>
      <c r="I45" s="47"/>
    </row>
    <row r="46" spans="1:9" x14ac:dyDescent="0.25">
      <c r="D46" s="70"/>
      <c r="I46" s="47"/>
    </row>
    <row r="47" spans="1:9" x14ac:dyDescent="0.25">
      <c r="D47" s="70"/>
      <c r="I47" s="47"/>
    </row>
    <row r="48" spans="1:9" x14ac:dyDescent="0.25">
      <c r="A48" s="2" t="s">
        <v>54</v>
      </c>
      <c r="B48" s="3" t="s">
        <v>16</v>
      </c>
      <c r="C48" s="10">
        <f>52004+137+22160</f>
        <v>74301</v>
      </c>
      <c r="D48" s="70" t="s">
        <v>3</v>
      </c>
      <c r="E48" s="68">
        <f>C48/C49</f>
        <v>542.34306569343062</v>
      </c>
      <c r="F48" s="25">
        <f>660931+95569+354648</f>
        <v>1111148</v>
      </c>
      <c r="G48" s="26" t="s">
        <v>3</v>
      </c>
      <c r="H48" s="33">
        <f>F48/F49</f>
        <v>11.626657179629378</v>
      </c>
      <c r="I48" s="47"/>
    </row>
    <row r="49" spans="1:9" x14ac:dyDescent="0.25">
      <c r="B49" s="4" t="s">
        <v>15</v>
      </c>
      <c r="C49" s="5">
        <v>137</v>
      </c>
      <c r="D49" s="70"/>
      <c r="F49" s="31">
        <v>95569</v>
      </c>
      <c r="G49" s="26"/>
      <c r="I49" s="47"/>
    </row>
    <row r="50" spans="1:9" x14ac:dyDescent="0.25">
      <c r="D50" s="70"/>
      <c r="I50" s="47"/>
    </row>
    <row r="52" spans="1:9" x14ac:dyDescent="0.25">
      <c r="A52" s="2" t="s">
        <v>55</v>
      </c>
      <c r="B52" s="3" t="s">
        <v>65</v>
      </c>
      <c r="C52" s="72">
        <v>0.32</v>
      </c>
      <c r="D52" s="69" t="s">
        <v>3</v>
      </c>
      <c r="E52" s="12">
        <f>C52/C53</f>
        <v>1.0088272383354351E-2</v>
      </c>
      <c r="F52" s="91">
        <v>1.94</v>
      </c>
      <c r="G52" s="30" t="s">
        <v>3</v>
      </c>
      <c r="H52" s="79">
        <f>F52/F53</f>
        <v>1.962569549822964E-2</v>
      </c>
      <c r="I52" s="47"/>
    </row>
    <row r="53" spans="1:9" x14ac:dyDescent="0.25">
      <c r="B53" s="4" t="s">
        <v>64</v>
      </c>
      <c r="C53" s="73">
        <v>31.72</v>
      </c>
      <c r="D53" s="70"/>
      <c r="F53" s="90">
        <v>98.85</v>
      </c>
      <c r="H53" s="66"/>
      <c r="I53" s="47"/>
    </row>
    <row r="54" spans="1:9" x14ac:dyDescent="0.25">
      <c r="D54" s="70"/>
      <c r="F54" s="62"/>
      <c r="G54" s="64"/>
      <c r="I54" s="47"/>
    </row>
    <row r="55" spans="1:9" x14ac:dyDescent="0.25">
      <c r="A55" s="2" t="s">
        <v>45</v>
      </c>
      <c r="B55" s="3" t="s">
        <v>46</v>
      </c>
      <c r="C55" s="10">
        <f>52431-0</f>
        <v>52431</v>
      </c>
      <c r="D55" s="5" t="s">
        <v>3</v>
      </c>
      <c r="E55" s="12">
        <f>C55/C56</f>
        <v>7.9697510925327758E-2</v>
      </c>
      <c r="F55" s="22">
        <f>660931-0</f>
        <v>660931</v>
      </c>
      <c r="G55" s="17" t="s">
        <v>3</v>
      </c>
      <c r="H55" s="75">
        <f>F55/F56</f>
        <v>0.68514540904652221</v>
      </c>
      <c r="I55" s="47"/>
    </row>
    <row r="56" spans="1:9" x14ac:dyDescent="0.25">
      <c r="B56" s="4" t="s">
        <v>18</v>
      </c>
      <c r="C56" s="5">
        <f>+(649815+665935)/2</f>
        <v>657875</v>
      </c>
      <c r="D56" s="5"/>
      <c r="F56" s="16">
        <f>(1048373+880943)/2</f>
        <v>964658</v>
      </c>
      <c r="H56" s="67"/>
      <c r="I56" s="47"/>
    </row>
    <row r="57" spans="1:9" x14ac:dyDescent="0.25">
      <c r="D57" s="70"/>
      <c r="F57" s="62"/>
      <c r="G57" s="64"/>
      <c r="I57" s="47"/>
    </row>
    <row r="58" spans="1:9" x14ac:dyDescent="0.25">
      <c r="D58" s="70"/>
      <c r="F58" s="62"/>
      <c r="G58" s="64"/>
      <c r="I58" s="47"/>
    </row>
    <row r="59" spans="1:9" x14ac:dyDescent="0.25">
      <c r="A59" s="87" t="s">
        <v>17</v>
      </c>
      <c r="B59" s="98" t="s">
        <v>40</v>
      </c>
      <c r="C59" s="99">
        <f>101919-8886</f>
        <v>93033</v>
      </c>
      <c r="D59" s="70" t="s">
        <v>3</v>
      </c>
      <c r="E59" s="99">
        <f>101919-8886</f>
        <v>93033</v>
      </c>
      <c r="F59" s="76">
        <f>1094827-258727</f>
        <v>836100</v>
      </c>
      <c r="G59" s="63"/>
      <c r="H59" s="80">
        <f>1094827-258727</f>
        <v>836100</v>
      </c>
      <c r="I59" s="47"/>
    </row>
    <row r="60" spans="1:9" x14ac:dyDescent="0.25">
      <c r="A60" s="87"/>
      <c r="B60" s="98"/>
      <c r="C60" s="99"/>
      <c r="D60" s="70"/>
      <c r="E60" s="100"/>
      <c r="F60" s="63"/>
      <c r="G60" s="63" t="s">
        <v>3</v>
      </c>
      <c r="H60" s="63"/>
      <c r="I60" s="47"/>
    </row>
    <row r="61" spans="1:9" x14ac:dyDescent="0.25">
      <c r="A61" s="88"/>
      <c r="D61" s="70"/>
      <c r="H61" s="67"/>
      <c r="I61" s="47"/>
    </row>
    <row r="62" spans="1:9" x14ac:dyDescent="0.25">
      <c r="A62" s="88"/>
      <c r="D62" s="70"/>
      <c r="F62" s="62"/>
      <c r="G62" s="64"/>
      <c r="I62" s="47"/>
    </row>
    <row r="63" spans="1:9" x14ac:dyDescent="0.25">
      <c r="A63" s="88" t="s">
        <v>57</v>
      </c>
      <c r="B63" s="83">
        <v>41274</v>
      </c>
      <c r="C63" s="72">
        <v>25.92</v>
      </c>
      <c r="D63" s="70" t="s">
        <v>3</v>
      </c>
      <c r="E63" s="15">
        <f>C63/C64</f>
        <v>29.123595505617978</v>
      </c>
      <c r="F63" s="77">
        <v>72.22</v>
      </c>
      <c r="G63" s="65" t="s">
        <v>3</v>
      </c>
      <c r="H63" s="27">
        <f>F63/F64</f>
        <v>23.993355481727576</v>
      </c>
      <c r="I63" s="47"/>
    </row>
    <row r="64" spans="1:9" x14ac:dyDescent="0.25">
      <c r="A64" s="2" t="s">
        <v>58</v>
      </c>
      <c r="B64" s="4" t="s">
        <v>33</v>
      </c>
      <c r="C64" s="73">
        <v>0.89</v>
      </c>
      <c r="D64" s="70"/>
      <c r="F64" s="78">
        <v>3.01</v>
      </c>
      <c r="G64" s="65"/>
      <c r="I64" s="47"/>
    </row>
    <row r="65" spans="6:9" x14ac:dyDescent="0.25">
      <c r="F65" s="62"/>
      <c r="G65" s="64"/>
      <c r="I65" s="47"/>
    </row>
  </sheetData>
  <mergeCells count="6">
    <mergeCell ref="I5:J5"/>
    <mergeCell ref="C4:E4"/>
    <mergeCell ref="F4:H4"/>
    <mergeCell ref="B59:B60"/>
    <mergeCell ref="C59:C60"/>
    <mergeCell ref="E59:E60"/>
  </mergeCells>
  <phoneticPr fontId="5" type="noConversion"/>
  <printOptions gridLines="1"/>
  <pageMargins left="0.75" right="0.75" top="1" bottom="1" header="0.5" footer="0.5"/>
  <pageSetup scale="26"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workbookViewId="0">
      <selection activeCell="A3" sqref="A3"/>
    </sheetView>
  </sheetViews>
  <sheetFormatPr defaultRowHeight="12.75" x14ac:dyDescent="0.2"/>
  <cols>
    <col min="1" max="1" width="97.5703125" style="55" customWidth="1"/>
  </cols>
  <sheetData>
    <row r="1" spans="1:16" s="1" customFormat="1" ht="78.75" x14ac:dyDescent="0.2">
      <c r="A1" s="54" t="s">
        <v>29</v>
      </c>
      <c r="B1" s="45"/>
      <c r="C1" s="43"/>
      <c r="D1" s="44"/>
      <c r="E1" s="45"/>
      <c r="F1" s="43"/>
      <c r="G1" s="46"/>
      <c r="H1" s="45"/>
      <c r="I1" s="51"/>
      <c r="J1" s="52"/>
      <c r="K1" s="52"/>
      <c r="L1" s="52"/>
      <c r="M1" s="52"/>
      <c r="N1" s="52"/>
      <c r="O1" s="52"/>
      <c r="P1" s="52"/>
    </row>
    <row r="3" spans="1:16" ht="38.25" x14ac:dyDescent="0.2">
      <c r="A3" s="56" t="s">
        <v>60</v>
      </c>
    </row>
    <row r="5" spans="1:16" s="53" customFormat="1" ht="38.25" x14ac:dyDescent="0.2">
      <c r="A5" s="56" t="s">
        <v>61</v>
      </c>
    </row>
    <row r="7" spans="1:16" ht="63.75" x14ac:dyDescent="0.2">
      <c r="A7" s="56" t="s">
        <v>62</v>
      </c>
    </row>
    <row r="9" spans="1:16" ht="51" x14ac:dyDescent="0.2">
      <c r="A9" s="56" t="s">
        <v>63</v>
      </c>
    </row>
    <row r="10" spans="1:16" x14ac:dyDescent="0.2">
      <c r="A10" s="56"/>
    </row>
    <row r="11" spans="1:16" ht="51" x14ac:dyDescent="0.2">
      <c r="A11" s="56" t="s">
        <v>69</v>
      </c>
    </row>
    <row r="12" spans="1:16" x14ac:dyDescent="0.2">
      <c r="A12" s="56"/>
    </row>
    <row r="13" spans="1:16" ht="63.75" x14ac:dyDescent="0.2">
      <c r="A13" s="56" t="s">
        <v>70</v>
      </c>
    </row>
    <row r="14" spans="1:16" x14ac:dyDescent="0.2">
      <c r="A14" s="56"/>
    </row>
    <row r="15" spans="1:16" x14ac:dyDescent="0.2">
      <c r="A15" s="56"/>
    </row>
    <row r="16" spans="1:16" x14ac:dyDescent="0.2">
      <c r="A16" s="56"/>
    </row>
    <row r="17" spans="1:1" x14ac:dyDescent="0.2">
      <c r="A17" s="56"/>
    </row>
    <row r="18" spans="1:1" x14ac:dyDescent="0.2">
      <c r="A18" s="56"/>
    </row>
    <row r="19" spans="1:1" x14ac:dyDescent="0.2">
      <c r="A19" s="56"/>
    </row>
    <row r="20" spans="1:1" x14ac:dyDescent="0.2">
      <c r="A20" s="56"/>
    </row>
    <row r="21" spans="1:1" x14ac:dyDescent="0.2">
      <c r="A21" s="56"/>
    </row>
    <row r="22" spans="1:1" x14ac:dyDescent="0.2">
      <c r="A22" s="56"/>
    </row>
    <row r="23" spans="1:1" x14ac:dyDescent="0.2">
      <c r="A23" s="56"/>
    </row>
    <row r="24" spans="1:1" x14ac:dyDescent="0.2">
      <c r="A24" s="56"/>
    </row>
    <row r="25" spans="1:1" x14ac:dyDescent="0.2">
      <c r="A25" s="56"/>
    </row>
    <row r="26" spans="1:1" x14ac:dyDescent="0.2">
      <c r="A26" s="56"/>
    </row>
    <row r="27" spans="1:1" x14ac:dyDescent="0.2">
      <c r="A27" s="56"/>
    </row>
    <row r="28" spans="1:1" x14ac:dyDescent="0.2">
      <c r="A28" s="56"/>
    </row>
    <row r="29" spans="1:1" x14ac:dyDescent="0.2">
      <c r="A29" s="56"/>
    </row>
    <row r="30" spans="1:1" x14ac:dyDescent="0.2">
      <c r="A30" s="56"/>
    </row>
    <row r="31" spans="1:1" x14ac:dyDescent="0.2">
      <c r="A31" s="56"/>
    </row>
    <row r="32" spans="1:1" x14ac:dyDescent="0.2">
      <c r="A32" s="56"/>
    </row>
    <row r="33" spans="1:1" x14ac:dyDescent="0.2">
      <c r="A33" s="56"/>
    </row>
    <row r="34" spans="1:1" x14ac:dyDescent="0.2">
      <c r="A34" s="56"/>
    </row>
    <row r="35" spans="1:1" x14ac:dyDescent="0.2">
      <c r="A35" s="56"/>
    </row>
  </sheetData>
  <pageMargins left="0.7" right="0.7" top="0.75" bottom="0.75" header="0.3" footer="0.3"/>
  <pageSetup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workbookViewId="0">
      <selection activeCell="A30" sqref="A30"/>
    </sheetView>
  </sheetViews>
  <sheetFormatPr defaultRowHeight="12.75" x14ac:dyDescent="0.2"/>
  <cols>
    <col min="1" max="1" width="116.140625" style="55" customWidth="1"/>
  </cols>
  <sheetData>
    <row r="1" spans="1:17" s="1" customFormat="1" ht="15" x14ac:dyDescent="0.2">
      <c r="A1" s="38" t="s">
        <v>30</v>
      </c>
      <c r="B1" s="45"/>
      <c r="C1" s="43"/>
      <c r="D1" s="44"/>
      <c r="E1" s="45"/>
      <c r="F1" s="43"/>
      <c r="G1" s="46"/>
      <c r="H1" s="45"/>
      <c r="I1" s="51"/>
      <c r="J1" s="52"/>
      <c r="K1" s="52"/>
      <c r="L1" s="52"/>
      <c r="M1" s="52"/>
      <c r="N1" s="52"/>
      <c r="O1" s="52"/>
      <c r="P1" s="52"/>
      <c r="Q1" s="52"/>
    </row>
    <row r="2" spans="1:17" x14ac:dyDescent="0.2">
      <c r="A2" s="38"/>
    </row>
    <row r="6" spans="1:17" ht="25.5" x14ac:dyDescent="0.2">
      <c r="A6" s="81" t="s">
        <v>36</v>
      </c>
    </row>
    <row r="7" spans="1:17" ht="25.5" x14ac:dyDescent="0.2">
      <c r="A7" s="81" t="s">
        <v>37</v>
      </c>
    </row>
    <row r="8" spans="1:17" ht="25.5" x14ac:dyDescent="0.2">
      <c r="A8" s="81" t="s">
        <v>73</v>
      </c>
    </row>
    <row r="9" spans="1:17" ht="25.5" x14ac:dyDescent="0.2">
      <c r="A9" s="81" t="s">
        <v>72</v>
      </c>
    </row>
    <row r="10" spans="1:17" x14ac:dyDescent="0.2">
      <c r="A10" s="81" t="s">
        <v>71</v>
      </c>
    </row>
    <row r="11" spans="1:17" x14ac:dyDescent="0.2">
      <c r="A11" s="81" t="s">
        <v>68</v>
      </c>
    </row>
    <row r="12" spans="1:17" x14ac:dyDescent="0.2">
      <c r="A12" s="81" t="s">
        <v>59</v>
      </c>
    </row>
    <row r="13" spans="1:17" x14ac:dyDescent="0.2">
      <c r="A13" s="81" t="s">
        <v>66</v>
      </c>
    </row>
    <row r="14" spans="1:17" x14ac:dyDescent="0.2">
      <c r="A14" s="81" t="s">
        <v>67</v>
      </c>
    </row>
  </sheetData>
  <pageMargins left="0.7" right="0.7" top="0.75" bottom="0.75" header="0.3" footer="0.3"/>
  <pageSetup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Title Page</vt:lpstr>
      <vt:lpstr>Profiles</vt:lpstr>
      <vt:lpstr>Ratios</vt:lpstr>
      <vt:lpstr>Summary </vt:lpstr>
      <vt:lpstr>Bibliography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Terwilliger</dc:creator>
  <cp:lastModifiedBy>Enesio Gibson</cp:lastModifiedBy>
  <cp:lastPrinted>2011-09-05T03:23:38Z</cp:lastPrinted>
  <dcterms:created xsi:type="dcterms:W3CDTF">2009-08-02T00:56:06Z</dcterms:created>
  <dcterms:modified xsi:type="dcterms:W3CDTF">2016-04-18T06:24:17Z</dcterms:modified>
</cp:coreProperties>
</file>